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480" yWindow="460" windowWidth="13980" windowHeight="11580" tabRatio="661" activeTab="0"/>
  </bookViews>
  <sheets>
    <sheet name="Internet" sheetId="1" r:id="rId1"/>
  </sheets>
  <definedNames>
    <definedName name="_xlnm.Print_Area" localSheetId="0">'Internet'!$B$1:$H$21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<sst xmlns="http://schemas.openxmlformats.org/spreadsheetml/2006/main" count="37" uniqueCount="33">
  <si>
    <t>Z
I</t>
  </si>
  <si>
    <t>Z
 II</t>
  </si>
  <si>
    <t>Pkt
Neu I</t>
  </si>
  <si>
    <t>Pkt
Neu II</t>
  </si>
  <si>
    <t>EKZ
maxII</t>
  </si>
  <si>
    <t>EKZ
 max</t>
  </si>
  <si>
    <t>GESAMT-
PUNKTE</t>
  </si>
  <si>
    <t>über 100</t>
  </si>
  <si>
    <t>wenn
AV</t>
  </si>
  <si>
    <t>Punkte
wenn ?</t>
  </si>
  <si>
    <t>EKZ
Punkte</t>
  </si>
  <si>
    <t>* Eingabefelder</t>
  </si>
  <si>
    <t>A/V *</t>
  </si>
  <si>
    <t>EKZ
 Ref. *</t>
  </si>
  <si>
    <t>0 oder 0,01</t>
  </si>
  <si>
    <t>für Be-rechnung
tatsächl.
 EKZ</t>
  </si>
  <si>
    <t>für Be-
rechnung
EKZ (wennFunktion)</t>
  </si>
  <si>
    <t>für Be-
rechnung</t>
  </si>
  <si>
    <t>für Be-
rechnung
tats.EKZ minus Ab-
minderung</t>
  </si>
  <si>
    <t>65-15</t>
  </si>
  <si>
    <t>für Be-rechnung
Zuschlag Denkmal-schutz (15)</t>
  </si>
  <si>
    <r>
      <t xml:space="preserve">Gebäudehüllflächen </t>
    </r>
    <r>
      <rPr>
        <b/>
        <sz val="10"/>
        <rFont val="Arial"/>
        <family val="2"/>
      </rPr>
      <t>NICHT</t>
    </r>
    <r>
      <rPr>
        <sz val="10"/>
        <rFont val="Arial"/>
        <family val="0"/>
      </rPr>
      <t xml:space="preserve"> erlaubt
zu dämmen in % zur Gesamtfläche (ohne unterste Geschoßdecke)</t>
    </r>
  </si>
  <si>
    <t>wenn-Funktion 
Wohnnutz-
fläche &gt; 0</t>
  </si>
  <si>
    <t>Zusatzpunkte  für Nachhaltigkeit, Lagequalität; 
barrierefreies Bauen *</t>
  </si>
  <si>
    <t>Wohnnutzfläche insgesamt
 in m²</t>
  </si>
  <si>
    <t>Denkmalgeschützte oder erhaltenswerte historische Wohnnutzfläche in m²</t>
  </si>
  <si>
    <t>Denkmalgeschützte oder erhaltenswerte historische Wohnnutzflächen in %</t>
  </si>
  <si>
    <t>ACHTUNG:               Bei dieser Ermittlung ist eine Passivhausförderung nicht möglich!
Falsche oder unmögliche Angaben führen zu keiner Sperrfunktion und weisen somit falsche Ergebnisse aus!</t>
  </si>
  <si>
    <t>Damit die Denkmalschutz-berechnung aktiviert wird, geben Sie bitte im Feld "JA" ein</t>
  </si>
  <si>
    <t>Denkmalschutz / historisch erhaltenswerte Gebäude</t>
  </si>
  <si>
    <t>Denkmalschutz / historische Gebäude abgemindert</t>
  </si>
  <si>
    <r>
      <t xml:space="preserve">WOHNUNGSSANIERUNG WFRL 2019
</t>
    </r>
    <r>
      <rPr>
        <b/>
        <sz val="22"/>
        <rFont val="Arial"/>
        <family val="2"/>
      </rPr>
      <t xml:space="preserve"> mit Anforderung HWB</t>
    </r>
    <r>
      <rPr>
        <b/>
        <vertAlign val="subscript"/>
        <sz val="18"/>
        <rFont val="Arial"/>
        <family val="2"/>
      </rPr>
      <t>Ref,RK</t>
    </r>
    <r>
      <rPr>
        <b/>
        <sz val="22"/>
        <rFont val="Arial"/>
        <family val="2"/>
      </rPr>
      <t xml:space="preserve"> 60/29</t>
    </r>
  </si>
  <si>
    <t>EKZ
 max
WFRL
2019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</si>
</sst>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\-mmm\-yy"/>
    <numFmt numFmtId="173" formatCode="[$-C07]dddd\,\ dd\.\ mmmm\ yyyy"/>
    <numFmt numFmtId="174" formatCode="\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"/>
    <numFmt numFmtId="180" formatCode="0.00\ &quot;m² Altbau&quot;"/>
    <numFmt numFmtId="181" formatCode="0\ &quot;Pkte. EKZ-Abminderung&quot;"/>
    <numFmt numFmtId="182" formatCode="0.00\ &quot;Pkte.&quot;"/>
    <numFmt numFmtId="183" formatCode="0.00\ &quot;m² Neubau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b/>
      <sz val="4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color indexed="8"/>
      <name val="Arial"/>
      <family val="2"/>
    </font>
    <font>
      <b/>
      <sz val="22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vertAlign val="subscript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mediumDashDotDot"/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mediumDashDotDot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1">
    <xf numFmtId="0" fontId="0" fillId="0" borderId="0" xfId="0" applyAlignment="1">
      <alignment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5" borderId="12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0" fillId="36" borderId="13" xfId="0" applyFont="1" applyFill="1" applyBorder="1" applyAlignment="1" applyProtection="1">
      <alignment horizontal="center" vertical="center" wrapText="1"/>
      <protection/>
    </xf>
    <xf numFmtId="2" fontId="4" fillId="37" borderId="14" xfId="0" applyNumberFormat="1" applyFont="1" applyFill="1" applyBorder="1" applyAlignment="1" applyProtection="1">
      <alignment horizontal="center" wrapText="1"/>
      <protection/>
    </xf>
    <xf numFmtId="0" fontId="4" fillId="37" borderId="14" xfId="0" applyFont="1" applyFill="1" applyBorder="1" applyAlignment="1" applyProtection="1">
      <alignment horizontal="center" wrapText="1"/>
      <protection/>
    </xf>
    <xf numFmtId="1" fontId="4" fillId="37" borderId="14" xfId="0" applyNumberFormat="1" applyFont="1" applyFill="1" applyBorder="1" applyAlignment="1" applyProtection="1">
      <alignment horizontal="center" wrapText="1"/>
      <protection/>
    </xf>
    <xf numFmtId="0" fontId="10" fillId="38" borderId="13" xfId="0" applyFont="1" applyFill="1" applyBorder="1" applyAlignment="1" applyProtection="1">
      <alignment horizontal="center" vertical="center" wrapText="1"/>
      <protection/>
    </xf>
    <xf numFmtId="2" fontId="13" fillId="39" borderId="10" xfId="0" applyNumberFormat="1" applyFont="1" applyFill="1" applyBorder="1" applyAlignment="1" applyProtection="1">
      <alignment horizontal="center" vertical="center" wrapText="1"/>
      <protection/>
    </xf>
    <xf numFmtId="2" fontId="6" fillId="35" borderId="10" xfId="0" applyNumberFormat="1" applyFont="1" applyFill="1" applyBorder="1" applyAlignment="1" applyProtection="1">
      <alignment horizontal="center" vertical="center" wrapText="1"/>
      <protection/>
    </xf>
    <xf numFmtId="1" fontId="13" fillId="36" borderId="10" xfId="0" applyNumberFormat="1" applyFont="1" applyFill="1" applyBorder="1" applyAlignment="1" applyProtection="1">
      <alignment horizontal="center" vertical="center" wrapText="1"/>
      <protection/>
    </xf>
    <xf numFmtId="2" fontId="7" fillId="40" borderId="15" xfId="0" applyNumberFormat="1" applyFont="1" applyFill="1" applyBorder="1" applyAlignment="1" applyProtection="1">
      <alignment horizontal="center" wrapText="1"/>
      <protection/>
    </xf>
    <xf numFmtId="1" fontId="7" fillId="40" borderId="15" xfId="0" applyNumberFormat="1" applyFont="1" applyFill="1" applyBorder="1" applyAlignment="1" applyProtection="1">
      <alignment horizontal="center" wrapText="1"/>
      <protection/>
    </xf>
    <xf numFmtId="2" fontId="10" fillId="39" borderId="10" xfId="0" applyNumberFormat="1" applyFont="1" applyFill="1" applyBorder="1" applyAlignment="1" applyProtection="1">
      <alignment horizontal="center" vertical="center" wrapText="1"/>
      <protection/>
    </xf>
    <xf numFmtId="1" fontId="12" fillId="35" borderId="10" xfId="0" applyNumberFormat="1" applyFont="1" applyFill="1" applyBorder="1" applyAlignment="1" applyProtection="1">
      <alignment horizontal="center" vertical="center" wrapText="1"/>
      <protection/>
    </xf>
    <xf numFmtId="1" fontId="10" fillId="36" borderId="10" xfId="0" applyNumberFormat="1" applyFont="1" applyFill="1" applyBorder="1" applyAlignment="1" applyProtection="1">
      <alignment horizontal="center" vertical="center" wrapText="1"/>
      <protection/>
    </xf>
    <xf numFmtId="1" fontId="10" fillId="38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8" borderId="17" xfId="0" applyFont="1" applyFill="1" applyBorder="1" applyAlignment="1" applyProtection="1">
      <alignment horizontal="center" vertical="center" wrapText="1"/>
      <protection/>
    </xf>
    <xf numFmtId="0" fontId="12" fillId="41" borderId="12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5" fillId="38" borderId="11" xfId="0" applyFont="1" applyFill="1" applyBorder="1" applyAlignment="1" applyProtection="1">
      <alignment horizontal="center" vertical="center"/>
      <protection/>
    </xf>
    <xf numFmtId="2" fontId="6" fillId="41" borderId="10" xfId="0" applyNumberFormat="1" applyFont="1" applyFill="1" applyBorder="1" applyAlignment="1" applyProtection="1">
      <alignment horizontal="center" vertical="center" wrapText="1"/>
      <protection/>
    </xf>
    <xf numFmtId="4" fontId="5" fillId="37" borderId="11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0" fillId="41" borderId="1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2" fillId="34" borderId="0" xfId="0" applyFont="1" applyFill="1" applyBorder="1" applyAlignment="1" applyProtection="1">
      <alignment horizontal="center" wrapText="1"/>
      <protection/>
    </xf>
    <xf numFmtId="0" fontId="16" fillId="41" borderId="18" xfId="0" applyFont="1" applyFill="1" applyBorder="1" applyAlignment="1" applyProtection="1">
      <alignment horizontal="center" vertical="center" wrapText="1"/>
      <protection/>
    </xf>
    <xf numFmtId="0" fontId="16" fillId="41" borderId="16" xfId="0" applyFont="1" applyFill="1" applyBorder="1" applyAlignment="1" applyProtection="1">
      <alignment horizontal="center" vertical="center" wrapText="1"/>
      <protection/>
    </xf>
    <xf numFmtId="0" fontId="16" fillId="41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"/>
  <sheetViews>
    <sheetView tabSelected="1" zoomScalePageLayoutView="0" workbookViewId="0" topLeftCell="A1">
      <selection activeCell="B17" sqref="B17"/>
    </sheetView>
  </sheetViews>
  <sheetFormatPr defaultColWidth="11.57421875" defaultRowHeight="12.75"/>
  <cols>
    <col min="1" max="1" width="3.421875" style="6" customWidth="1"/>
    <col min="2" max="2" width="21.7109375" style="10" customWidth="1"/>
    <col min="3" max="6" width="21.7109375" style="6" customWidth="1"/>
    <col min="7" max="7" width="10.421875" style="6" customWidth="1"/>
    <col min="8" max="8" width="21.28125" style="5" customWidth="1"/>
    <col min="9" max="9" width="25.28125" style="5" customWidth="1"/>
    <col min="10" max="10" width="17.00390625" style="6" customWidth="1"/>
    <col min="11" max="11" width="17.140625" style="6" customWidth="1"/>
    <col min="12" max="12" width="13.8515625" style="7" customWidth="1"/>
    <col min="13" max="13" width="14.8515625" style="6" bestFit="1" customWidth="1"/>
    <col min="14" max="14" width="13.421875" style="6" bestFit="1" customWidth="1"/>
    <col min="15" max="15" width="11.421875" style="6" customWidth="1"/>
    <col min="16" max="16" width="14.00390625" style="6" customWidth="1"/>
    <col min="17" max="17" width="12.28125" style="6" customWidth="1"/>
    <col min="18" max="18" width="7.28125" style="6" bestFit="1" customWidth="1"/>
    <col min="19" max="19" width="11.421875" style="6" customWidth="1"/>
    <col min="20" max="20" width="11.140625" style="6" bestFit="1" customWidth="1"/>
    <col min="21" max="21" width="8.28125" style="6" bestFit="1" customWidth="1"/>
    <col min="22" max="16384" width="11.421875" style="6" customWidth="1"/>
  </cols>
  <sheetData>
    <row r="1" spans="2:17" ht="9" customHeight="1">
      <c r="B1" s="5"/>
      <c r="C1" s="5"/>
      <c r="D1" s="5"/>
      <c r="E1" s="5"/>
      <c r="F1" s="5"/>
      <c r="G1" s="5"/>
      <c r="O1" s="8"/>
      <c r="P1" s="8"/>
      <c r="Q1" s="8"/>
    </row>
    <row r="2" spans="2:10" ht="87" customHeight="1">
      <c r="B2" s="46" t="s">
        <v>31</v>
      </c>
      <c r="C2" s="46"/>
      <c r="D2" s="46"/>
      <c r="E2" s="46"/>
      <c r="F2" s="46"/>
      <c r="G2" s="46"/>
      <c r="H2" s="46"/>
      <c r="I2" s="9"/>
      <c r="J2" s="9"/>
    </row>
    <row r="3" spans="3:12" ht="20.25" customHeight="1" thickBot="1">
      <c r="C3" s="11"/>
      <c r="D3" s="11"/>
      <c r="E3" s="11"/>
      <c r="F3" s="11"/>
      <c r="G3" s="11"/>
      <c r="H3" s="11"/>
      <c r="I3" s="6"/>
      <c r="J3" s="7"/>
      <c r="L3" s="6"/>
    </row>
    <row r="4" spans="2:22" ht="77.25" customHeight="1" thickBot="1" thickTop="1">
      <c r="B4" s="12" t="s">
        <v>13</v>
      </c>
      <c r="C4" s="13" t="s">
        <v>12</v>
      </c>
      <c r="D4" s="14" t="s">
        <v>5</v>
      </c>
      <c r="E4" s="15" t="s">
        <v>10</v>
      </c>
      <c r="F4" s="16" t="s">
        <v>23</v>
      </c>
      <c r="G4" s="11"/>
      <c r="H4" s="17" t="s">
        <v>6</v>
      </c>
      <c r="I4" s="6"/>
      <c r="J4" s="18" t="s">
        <v>4</v>
      </c>
      <c r="K4" s="19" t="s">
        <v>2</v>
      </c>
      <c r="L4" s="19" t="s">
        <v>3</v>
      </c>
      <c r="M4" s="20" t="s">
        <v>9</v>
      </c>
      <c r="N4" s="19" t="s">
        <v>0</v>
      </c>
      <c r="O4" s="19" t="s">
        <v>1</v>
      </c>
      <c r="P4" s="18" t="s">
        <v>8</v>
      </c>
      <c r="Q4" s="18" t="s">
        <v>7</v>
      </c>
      <c r="R4" s="14" t="s">
        <v>5</v>
      </c>
      <c r="S4" s="15" t="s">
        <v>10</v>
      </c>
      <c r="T4" s="17" t="s">
        <v>6</v>
      </c>
      <c r="U4" s="21" t="s">
        <v>14</v>
      </c>
      <c r="V4" s="14" t="s">
        <v>32</v>
      </c>
    </row>
    <row r="5" spans="2:23" ht="72" customHeight="1" thickBot="1">
      <c r="B5" s="1">
        <v>0</v>
      </c>
      <c r="C5" s="1">
        <v>0</v>
      </c>
      <c r="D5" s="22">
        <f>IF(C5&gt;0,V5,0)</f>
        <v>0</v>
      </c>
      <c r="E5" s="23">
        <f>IF(H17&lt;=0,0,S5)</f>
        <v>0</v>
      </c>
      <c r="F5" s="2">
        <v>0</v>
      </c>
      <c r="G5" s="11"/>
      <c r="H5" s="24">
        <f>IF(E5=0,0,T5)</f>
        <v>0</v>
      </c>
      <c r="I5" s="6"/>
      <c r="J5" s="25">
        <f>25-SQRT(30/0.007)/100*(R5-25)+(R5-25)</f>
        <v>28.45346329292023</v>
      </c>
      <c r="K5" s="25">
        <f>IF(H17&gt;D5,0,(100-N5)^2*0.007+50)</f>
        <v>907.5</v>
      </c>
      <c r="L5" s="25">
        <f>(100-O5)*0.2+80</f>
        <v>110.83807396071452</v>
      </c>
      <c r="M5" s="26">
        <f>IF(H17&gt;D5,0,IF(K5&gt;80,L5,K5))</f>
        <v>110.83807396071452</v>
      </c>
      <c r="N5" s="25">
        <f>100-((R5-25)-(H17-25))/(R5-25)*100</f>
        <v>-250</v>
      </c>
      <c r="O5" s="25">
        <f>100-((J5-10)-(H17-10))/(J5-10)*100</f>
        <v>-54.19036980357262</v>
      </c>
      <c r="P5" s="25">
        <f>IF(C5&gt;0.8,0.8,IF(C5&lt;0.2,0.2,C5))</f>
        <v>0.2</v>
      </c>
      <c r="Q5" s="25">
        <f>E5+F5</f>
        <v>0</v>
      </c>
      <c r="R5" s="27">
        <f>70-(70-35)/(0.8-0.2)*(0.8-$P$5)</f>
        <v>35</v>
      </c>
      <c r="S5" s="28">
        <f>IF(M5&gt;100,100,M5)</f>
        <v>100</v>
      </c>
      <c r="T5" s="29">
        <f>IF(Q5&gt;100,100,Q5)</f>
        <v>0</v>
      </c>
      <c r="U5" s="30" t="str">
        <f>IF(H17=0,"0,01",H17)</f>
        <v>0,01</v>
      </c>
      <c r="V5" s="27">
        <f>60-(60-29)/(0.8-0.2)*(0.8-$P$5)</f>
        <v>29</v>
      </c>
      <c r="W5" s="25"/>
    </row>
    <row r="6" ht="6" customHeight="1" thickTop="1"/>
    <row r="7" ht="11.25" customHeight="1">
      <c r="B7" s="31" t="s">
        <v>11</v>
      </c>
    </row>
    <row r="8" ht="9.75" customHeight="1"/>
    <row r="9" ht="9.75" customHeight="1"/>
    <row r="10" ht="9.75" customHeight="1"/>
    <row r="11" ht="9.75" customHeight="1"/>
    <row r="12" ht="9.75" customHeight="1" thickBot="1"/>
    <row r="13" spans="2:8" ht="20.25" customHeight="1" thickBot="1">
      <c r="B13" s="48" t="s">
        <v>29</v>
      </c>
      <c r="C13" s="49"/>
      <c r="D13" s="49"/>
      <c r="E13" s="49"/>
      <c r="F13" s="49"/>
      <c r="G13" s="49"/>
      <c r="H13" s="50"/>
    </row>
    <row r="14" spans="2:8" ht="5.25" customHeight="1">
      <c r="B14" s="32"/>
      <c r="C14" s="33"/>
      <c r="D14" s="33"/>
      <c r="E14" s="33"/>
      <c r="F14" s="33"/>
      <c r="G14" s="34"/>
      <c r="H14" s="35"/>
    </row>
    <row r="15" spans="8:12" ht="3.75" customHeight="1" thickBot="1">
      <c r="H15" s="6"/>
      <c r="I15" s="6"/>
      <c r="L15" s="10"/>
    </row>
    <row r="16" spans="2:16" ht="85.5" thickBot="1" thickTop="1">
      <c r="B16" s="45" t="s">
        <v>28</v>
      </c>
      <c r="C16" s="36" t="s">
        <v>21</v>
      </c>
      <c r="D16" s="36" t="s">
        <v>24</v>
      </c>
      <c r="E16" s="36" t="s">
        <v>25</v>
      </c>
      <c r="F16" s="37" t="s">
        <v>26</v>
      </c>
      <c r="H16" s="38" t="s">
        <v>30</v>
      </c>
      <c r="K16" s="39" t="s">
        <v>15</v>
      </c>
      <c r="L16" s="39" t="s">
        <v>16</v>
      </c>
      <c r="M16" s="39" t="s">
        <v>17</v>
      </c>
      <c r="N16" s="39" t="s">
        <v>18</v>
      </c>
      <c r="O16" s="39" t="s">
        <v>20</v>
      </c>
      <c r="P16" s="39" t="s">
        <v>22</v>
      </c>
    </row>
    <row r="17" spans="2:16" ht="25.5" thickBot="1">
      <c r="B17" s="3"/>
      <c r="C17" s="4">
        <v>0</v>
      </c>
      <c r="D17" s="4">
        <v>0</v>
      </c>
      <c r="E17" s="4">
        <v>0</v>
      </c>
      <c r="F17" s="40">
        <f>E17/P17*100</f>
        <v>0</v>
      </c>
      <c r="H17" s="41">
        <f>IF(B17="ja",L17,B5)</f>
        <v>0</v>
      </c>
      <c r="K17" s="42">
        <f>$B$5</f>
        <v>0</v>
      </c>
      <c r="L17" s="42">
        <f>IF(N17&lt;=10,10,N17)</f>
        <v>10</v>
      </c>
      <c r="M17" s="42">
        <f>65-(65-O17)/100*(100-C17)</f>
        <v>0</v>
      </c>
      <c r="N17" s="42">
        <f>K17-M17</f>
        <v>0</v>
      </c>
      <c r="O17" s="42">
        <f>15*F17/100</f>
        <v>0</v>
      </c>
      <c r="P17" s="42">
        <f>IF(D17=0,1,D17)</f>
        <v>1</v>
      </c>
    </row>
    <row r="18" spans="2:12" ht="6" customHeight="1">
      <c r="B18" s="6"/>
      <c r="H18" s="43"/>
      <c r="L18" s="6"/>
    </row>
    <row r="19" spans="2:12" ht="11.25" customHeight="1">
      <c r="B19" s="31" t="s">
        <v>11</v>
      </c>
      <c r="H19" s="43"/>
      <c r="L19" s="6"/>
    </row>
    <row r="20" spans="2:12" ht="7.5" customHeight="1">
      <c r="B20" s="6"/>
      <c r="H20" s="43"/>
      <c r="J20" s="5"/>
      <c r="L20" s="10"/>
    </row>
    <row r="21" spans="2:12" ht="37.5" customHeight="1">
      <c r="B21" s="47" t="s">
        <v>27</v>
      </c>
      <c r="C21" s="47"/>
      <c r="D21" s="47"/>
      <c r="E21" s="47"/>
      <c r="F21" s="47"/>
      <c r="G21" s="47"/>
      <c r="H21" s="47"/>
      <c r="J21" s="44" t="s">
        <v>19</v>
      </c>
      <c r="K21" s="10"/>
      <c r="L21" s="10"/>
    </row>
    <row r="22" spans="11:12" ht="12" customHeight="1">
      <c r="K22" s="10"/>
      <c r="L22" s="10"/>
    </row>
  </sheetData>
  <sheetProtection password="99D9" sheet="1" selectLockedCells="1"/>
  <mergeCells count="3">
    <mergeCell ref="B2:H2"/>
    <mergeCell ref="B21:H21"/>
    <mergeCell ref="B13:H13"/>
  </mergeCells>
  <printOptions/>
  <pageMargins left="0.3937007874015748" right="0.3937007874015748" top="0.3937007874015748" bottom="0.3937007874015748" header="0.5118110236220472" footer="0.31496062992125984"/>
  <pageSetup fitToHeight="1" fitToWidth="1" horizontalDpi="300" verticalDpi="300" orientation="landscape" paperSize="9"/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Amt der NÖ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WTS0</dc:creator>
  <cp:keywords/>
  <dc:description/>
  <cp:lastModifiedBy>Microsoft Office-Benutzer</cp:lastModifiedBy>
  <cp:lastPrinted>2018-10-25T11:16:27Z</cp:lastPrinted>
  <dcterms:created xsi:type="dcterms:W3CDTF">2008-04-29T06:11:11Z</dcterms:created>
  <dcterms:modified xsi:type="dcterms:W3CDTF">2020-05-22T09:43:20Z</dcterms:modified>
  <cp:category/>
  <cp:version/>
  <cp:contentType/>
  <cp:contentStatus/>
</cp:coreProperties>
</file>